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Минздрав 2026 я-июнь не выпол " sheetId="20" r:id="rId1"/>
    <sheet name="Минздрав 2026 я-июнь выпол" sheetId="18" r:id="rId2"/>
    <sheet name="Гепатит С МАЙ 2026г. (3)" sheetId="22" r:id="rId3"/>
  </sheets>
  <definedNames>
    <definedName name="_xlnm._FilterDatabase" localSheetId="1" hidden="1">'Минздрав 2026 я-июнь выпол'!$A$3:$N$13</definedName>
    <definedName name="_xlnm._FilterDatabase" localSheetId="0" hidden="1">'Минздрав 2026 я-июнь не выпол '!$A$3:$O$11</definedName>
    <definedName name="_xlnm.Print_Area" localSheetId="2">'Гепатит С МАЙ 2026г. (3)'!$A$1:$N$10</definedName>
    <definedName name="_xlnm.Print_Area" localSheetId="1">'Минздрав 2026 я-июнь выпол'!$A$1:$J$19</definedName>
    <definedName name="_xlnm.Print_Area" localSheetId="0">'Минздрав 2026 я-июнь не выпол '!$A$1:$N$11</definedName>
  </definedNames>
  <calcPr calcId="124519"/>
</workbook>
</file>

<file path=xl/calcChain.xml><?xml version="1.0" encoding="utf-8"?>
<calcChain xmlns="http://schemas.openxmlformats.org/spreadsheetml/2006/main">
  <c r="J11" i="20"/>
  <c r="H10" i="22"/>
  <c r="G10"/>
  <c r="J7"/>
  <c r="G7"/>
  <c r="H7" s="1"/>
  <c r="H6"/>
  <c r="G6"/>
  <c r="J3"/>
  <c r="G3"/>
  <c r="H3" s="1"/>
  <c r="J16" i="18"/>
  <c r="J14"/>
  <c r="H14" l="1"/>
  <c r="I14" s="1"/>
  <c r="H4"/>
  <c r="I4" s="1"/>
  <c r="H9" i="20" l="1"/>
  <c r="I9" s="1"/>
  <c r="H6"/>
  <c r="I6" s="1"/>
  <c r="H4"/>
  <c r="I4" s="1"/>
  <c r="K17" i="18" l="1"/>
  <c r="H17"/>
  <c r="I17" s="1"/>
  <c r="L16"/>
  <c r="L15"/>
  <c r="H8"/>
  <c r="I8" s="1"/>
  <c r="L11" i="20"/>
  <c r="K9" s="1"/>
  <c r="K6"/>
  <c r="K4"/>
  <c r="H11" i="18"/>
  <c r="I11" s="1"/>
  <c r="K11"/>
  <c r="K8"/>
  <c r="K6"/>
  <c r="H6"/>
  <c r="I6" s="1"/>
  <c r="K4"/>
  <c r="K14" l="1"/>
</calcChain>
</file>

<file path=xl/comments1.xml><?xml version="1.0" encoding="utf-8"?>
<comments xmlns="http://schemas.openxmlformats.org/spreadsheetml/2006/main">
  <authors>
    <author>Автор</author>
  </authors>
  <commentList>
    <comment ref="K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округ. В УСОИ 50,3
</t>
        </r>
      </text>
    </comment>
  </commentList>
</comments>
</file>

<file path=xl/sharedStrings.xml><?xml version="1.0" encoding="utf-8"?>
<sst xmlns="http://schemas.openxmlformats.org/spreadsheetml/2006/main" count="122" uniqueCount="87">
  <si>
    <t>Наименование показателя</t>
  </si>
  <si>
    <t>Методика формирования</t>
  </si>
  <si>
    <t>№</t>
  </si>
  <si>
    <t>Наименование проекта</t>
  </si>
  <si>
    <t>Федеральный проект «Борьба с сахарным диабетом»</t>
  </si>
  <si>
    <t>Федеральный проект «Охрана материнства и детства», входящего в национальный проект «Семья»</t>
  </si>
  <si>
    <t>Федеральный
проект «Оптимальная для восстановления здоровья медицинская
реабилитация»</t>
  </si>
  <si>
    <t>1.3. Доля лиц, прошедших обследование в соответствии с индивидуальным планом ведения в рамках диспансерного наблюдения, из числа онкологических больных, завершивших лечение</t>
  </si>
  <si>
    <t>Федеральный проект «Борьба с сердечно-сосудистыми заболеваниями»,</t>
  </si>
  <si>
    <t>Знаменатель: Квчл – число лиц с хроническими неинфекционными заболеваниями, состоящих на диспансерном наблюдении на участке врача – терапевта2, человек (на конец отчетного месяца/года).</t>
  </si>
  <si>
    <t>Czr – число лиц репродуктивного возраста (18–49 лет), осмотренных с целью оценки репродуктивного здоровья, в отчетном периоде, человек (ОМС- профмероприятия)</t>
  </si>
  <si>
    <t>C – число пациентов с ЗНО, завершивших лечение, состоящих под диспансерным наблюдением и нуждающихся в комплексном посещении
в целях осуществления диспансерного наблюдения в отчетном периоде, человек (компонент 2)</t>
  </si>
  <si>
    <t>Федеральный проект «Борьба с онкологическими заболеваниями»</t>
  </si>
  <si>
    <t>_xD835_ИМТ – число взрослых (18 лет и более) пациентов, которым в отчетном периоде выполнена тромбэкстракция по поводу инфаркта мозга, человек</t>
  </si>
  <si>
    <t>_xD835_ИМв – число взрослых (18 лет и более) пациентов в отчетном периоде, проходивших лечение в стационарных условиях по поводу инфаркта мозга, человек</t>
  </si>
  <si>
    <t>Федеральный проект «Модернизация первичного звена здравоохранения Российской Федерации»</t>
  </si>
  <si>
    <t>Методика оценки удовлетворенности населения медицинской помощью и самооценки состояния здоровья населения</t>
  </si>
  <si>
    <t>Федеральный проект «Борьба с гепатитом С и минимизация рисков
распространения данного заболевания»</t>
  </si>
  <si>
    <t>B - число респондентов, в ходе опроса выбравших ответы "По большей части удовлетворен" и "Абсолютно удовлетворен" на вопрос "Оцените, насколько в целом Вы удовлетворены медицинской помощью?" согласно вопроснику "Удовлетворенность населения медицинской помощью" за отчетный период (человек);</t>
  </si>
  <si>
    <t>C - общее число респондентов, ответивших на вопрос "Оцените, насколько в целом Вы удовлетворены медицинской помощью?" согласно вопроснику "Удовлетворенность населения медицинской помощью" за отчетный период (человек).</t>
  </si>
  <si>
    <t>Доля</t>
  </si>
  <si>
    <t>август (10,8)</t>
  </si>
  <si>
    <t>август (20,0)</t>
  </si>
  <si>
    <t>август (2,7)</t>
  </si>
  <si>
    <t>август (46,7)</t>
  </si>
  <si>
    <t>август (1,8)</t>
  </si>
  <si>
    <t>август (56,2)</t>
  </si>
  <si>
    <t>август (5)</t>
  </si>
  <si>
    <t>ОНМКУ – число взрослых (18 лет и более) пациентов в отчетном периоде, причиной смерти которых в стационарных условиях является острое нарушение мозгового кровообращения, чел.</t>
  </si>
  <si>
    <t>ОНМКВ – число взрослых (18 лет и более) пациентов в отчетном периоде, проходивших лечение в стационарных условиях по поводу острого нарушения мозгового кровообращения, чел. (Инцидент9-П15)</t>
  </si>
  <si>
    <t>ИМУ – число взрослых (18 лет и более) пациентов в отчетном периоде, причиной смерти которых в стационарных условиях является инфаркт миокарда, человек</t>
  </si>
  <si>
    <t>август (6,5)</t>
  </si>
  <si>
    <t>1.1. «Охват граждан репродуктивного возраста (18–49 лет) диспансеризацией с целью оценки репродуктивного здоровья»</t>
  </si>
  <si>
    <t>август (14,32)</t>
  </si>
  <si>
    <t>F – число лиц, застрахованных по обязательному медицинскому страхованию, получивших медицинскую помощь по медицинской реабилитации на конец отчетного месяца в отчетном году, чел</t>
  </si>
  <si>
    <t>1.2. «Доля пациентов, обученных в школе для пациентов с сахарным диабетом от общего числа пациентов с сахарным диабетом 1 и 2 типов за отчетный год»</t>
  </si>
  <si>
    <t>август (3)</t>
  </si>
  <si>
    <t>сентябрь (40,6)</t>
  </si>
  <si>
    <t>Факты сентябрь</t>
  </si>
  <si>
    <t>Фактические значения (абс)</t>
  </si>
  <si>
    <t>Фактические значения (доля)</t>
  </si>
  <si>
    <t>1.2. Пациенты с хроническим вирусным гепатитом С в условиях дневного стационара обеспечены послным курсом противовирусной терапии</t>
  </si>
  <si>
    <t>Мероприятия (результаты) регионального проекта</t>
  </si>
  <si>
    <t>1.5. Проведены скрининговые исследования на антитела гепатиту С граждан в возрасте 25 лет и старше один раз в 10 лет путем определения суммарных антител к вирусу гепатита С</t>
  </si>
  <si>
    <t>1.1. «Доля лиц с хроническими неинфекционными заболеваниями, состоящих на диспансерном наблюдении на участке врача - терапевта, получивших в отчетном периоде медицинские услуги в рамках диспансерного наблюдения, от всех пациентов с хроническими неинфекционными заболеваниями, состоящих на диспансерном наблюдении на участке врача - терапевта»</t>
  </si>
  <si>
    <t>_xD835_ИМВ – число взрослых (18 лет и более) пациентов в отчетном периоде, проходивших лечение в стационарных условиях по поводу инфаркта миокарда, человек (И9-П9)</t>
  </si>
  <si>
    <t>1.4. "Охват скринингом на наличие антител к вирусному гепатиту С у граждан в возрасте 25 лет и старше"</t>
  </si>
  <si>
    <t xml:space="preserve">Сведения о пациентах с хроническим вирусным гепатитом С в условиях дневного стациона, которые обеспечены полным курсом противовирусной терапии (чел.) </t>
  </si>
  <si>
    <t>по году брать</t>
  </si>
  <si>
    <t>предворительный</t>
  </si>
  <si>
    <t>Лена 16.12 прислала в Телеге</t>
  </si>
  <si>
    <t>Плановые годовые значения 2026</t>
  </si>
  <si>
    <t>Готов</t>
  </si>
  <si>
    <t>Плановые значения периода 2026</t>
  </si>
  <si>
    <t>Федеральный проект «Борьба с сердечно-сосудистыми заболеваниями»</t>
  </si>
  <si>
    <t>N-число лиц, в возрасте 25 лет и старше, которым в отчетном периоде проведены скрининговые исследования для определения суммарных антител к вирусу гепатита С, на последний календарный день отчетного месяца, человек</t>
  </si>
  <si>
    <t>Отклонение +/-</t>
  </si>
  <si>
    <t>2</t>
  </si>
  <si>
    <t>Знаменатель: _xD835_СД – число лиц в отчетном периоде с сахарным диабетом 1 или 2 типа, человек Отчетным периодом является период с 1 января отчетного года по последнее число отчетного месяца включительно. (Инцидент9)</t>
  </si>
  <si>
    <t>Примечание</t>
  </si>
  <si>
    <t>выполнен</t>
  </si>
  <si>
    <t>не выполнен</t>
  </si>
  <si>
    <t>Ns- среднегодовая численость населения, в возрасте 25 лет и старше, по данным Росстата, на 31 декабря отчетного года, чел. ( застрахованные лица по данным 8 формы на 01.01.2026)</t>
  </si>
  <si>
    <t xml:space="preserve">Плановые значения периода 2026 </t>
  </si>
  <si>
    <t xml:space="preserve"> -</t>
  </si>
  <si>
    <t>752 чел.</t>
  </si>
  <si>
    <t>Плановые годовые значения 2026 г.</t>
  </si>
  <si>
    <t>Федеральный проект «Модернизация первичного звена здравоохранения Российской Федерации»
национального проекта «Продолжительная и активная жизнь» на период
2025 – 2030 г.г.</t>
  </si>
  <si>
    <r>
      <t xml:space="preserve">Информация за январь / май 2026 г. </t>
    </r>
    <r>
      <rPr>
        <b/>
        <u/>
        <sz val="14"/>
        <color theme="1"/>
        <rFont val="Times New Roman"/>
        <family val="1"/>
        <charset val="204"/>
      </rPr>
      <t>о невыполненных показателях</t>
    </r>
    <r>
      <rPr>
        <b/>
        <sz val="14"/>
        <color theme="1"/>
        <rFont val="Times New Roman"/>
        <family val="1"/>
        <charset val="204"/>
      </rPr>
      <t xml:space="preserve"> федеральных (региональных) национальных проектов, в части своей компетенции</t>
    </r>
  </si>
  <si>
    <t>май</t>
  </si>
  <si>
    <r>
      <t xml:space="preserve">Информация за январь /июнь 2026 г. </t>
    </r>
    <r>
      <rPr>
        <b/>
        <u/>
        <sz val="14"/>
        <color theme="1"/>
        <rFont val="Times New Roman"/>
        <family val="1"/>
        <charset val="204"/>
      </rPr>
      <t>о выполненных показателях</t>
    </r>
    <r>
      <rPr>
        <b/>
        <sz val="14"/>
        <color theme="1"/>
        <rFont val="Times New Roman"/>
        <family val="1"/>
        <charset val="204"/>
      </rPr>
      <t xml:space="preserve"> федеральных (региональных) национальных проектов, в части своей компетенции</t>
    </r>
  </si>
  <si>
    <t>июнь</t>
  </si>
  <si>
    <t>Плановые значения периода (май) 2026</t>
  </si>
  <si>
    <t>Информация за май 2026 г. о показателях Федерального проекта «Борьба с гепатитом С и минимизация рисков распространения данного заболевания» в части нашей компетенции</t>
  </si>
  <si>
    <r>
      <t>Числитель: Кчл – число лиц с хроническими неинфекционными заболеваниями, получивших в отчетном периоде медицинские услуги в рамках диспансерного наблюдения на участке врача – терапевта1, человек (нарастающим итогом с 1 января отчетного года по конец отчетного периода)</t>
    </r>
    <r>
      <rPr>
        <b/>
        <sz val="14"/>
        <color theme="1"/>
        <rFont val="Times New Roman"/>
        <family val="1"/>
        <charset val="204"/>
      </rPr>
      <t xml:space="preserve"> (ДН-Терапевт: УСОИ срок до 25 числа)</t>
    </r>
  </si>
  <si>
    <r>
      <t>1.4. «Больничная летальность от</t>
    </r>
    <r>
      <rPr>
        <b/>
        <u/>
        <sz val="14"/>
        <color theme="1"/>
        <rFont val="Times New Roman"/>
        <family val="1"/>
        <charset val="204"/>
      </rPr>
      <t xml:space="preserve"> острого нарушения мозгового кровообращения</t>
    </r>
    <r>
      <rPr>
        <u/>
        <sz val="14"/>
        <color theme="1"/>
        <rFont val="Times New Roman"/>
        <family val="1"/>
        <charset val="204"/>
      </rPr>
      <t>»</t>
    </r>
  </si>
  <si>
    <r>
      <t xml:space="preserve">1.3. «Доля пациентов с инфарктом мозга, которым выполнена тромбэкстракция, от
всех пациентов с инфарктом мозга, выбывших из стационара»( </t>
    </r>
    <r>
      <rPr>
        <b/>
        <sz val="14"/>
        <color theme="1"/>
        <rFont val="Times New Roman"/>
        <family val="1"/>
        <charset val="204"/>
      </rPr>
      <t>И9-П17</t>
    </r>
    <r>
      <rPr>
        <sz val="14"/>
        <color theme="1"/>
        <rFont val="Times New Roman"/>
        <family val="1"/>
        <charset val="204"/>
      </rPr>
      <t>)</t>
    </r>
  </si>
  <si>
    <r>
      <t xml:space="preserve">Числитель: _xD835_Шк – число лиц в отчетном периоде с сахарным диабетом 1 или 2 типа, прошедших групповое терапевтическое обучение по структурированной программе для пациентов с сахарным диабетом, человек </t>
    </r>
    <r>
      <rPr>
        <b/>
        <sz val="14"/>
        <color theme="1"/>
        <rFont val="Times New Roman"/>
        <family val="1"/>
        <charset val="204"/>
      </rPr>
      <t>(Отчет экономисты-Школы для больн. сах.диабетом)</t>
    </r>
  </si>
  <si>
    <r>
      <t xml:space="preserve">1.5. «Больничная летальность от </t>
    </r>
    <r>
      <rPr>
        <b/>
        <u/>
        <sz val="14"/>
        <color theme="1"/>
        <rFont val="Times New Roman"/>
        <family val="1"/>
        <charset val="204"/>
      </rPr>
      <t>инфаркта миокарда</t>
    </r>
    <r>
      <rPr>
        <u/>
        <sz val="14"/>
        <color theme="1"/>
        <rFont val="Times New Roman"/>
        <family val="1"/>
        <charset val="204"/>
      </rPr>
      <t>»</t>
    </r>
  </si>
  <si>
    <r>
      <t xml:space="preserve">1.1. «Увеличено число лиц, получивших </t>
    </r>
    <r>
      <rPr>
        <b/>
        <u/>
        <sz val="14"/>
        <color theme="1"/>
        <rFont val="Times New Roman"/>
        <family val="1"/>
        <charset val="204"/>
      </rPr>
      <t>медицинскую помощь по медицинской
реабилитации</t>
    </r>
    <r>
      <rPr>
        <sz val="14"/>
        <color theme="1"/>
        <rFont val="Times New Roman"/>
        <family val="1"/>
        <charset val="204"/>
      </rPr>
      <t xml:space="preserve">» </t>
    </r>
  </si>
  <si>
    <r>
      <t xml:space="preserve">P – число лиц, застрахованных по обязательному медицинскому страхованию, получивших медицинскую помощь по медицинской реабилитации за период, </t>
    </r>
    <r>
      <rPr>
        <b/>
        <u/>
        <sz val="14"/>
        <color theme="1"/>
        <rFont val="Times New Roman"/>
        <family val="1"/>
        <charset val="204"/>
      </rPr>
      <t>аналогичный отчетному, в базовом году 2024, чел</t>
    </r>
  </si>
  <si>
    <r>
      <t xml:space="preserve">B – число пациентов с ЗНО, завершивших лечение, прошедших в течение отчетного периода комплексное посещение с целью диспансерного наблюдения (в рамках третичной профилактики ЗНО), человек (компонент1) </t>
    </r>
    <r>
      <rPr>
        <b/>
        <u/>
        <sz val="14"/>
        <color theme="1"/>
        <rFont val="Times New Roman"/>
        <family val="1"/>
        <charset val="204"/>
      </rPr>
      <t xml:space="preserve">(Отчет ОНКО 2025 ПД: УСОИ) </t>
    </r>
  </si>
  <si>
    <r>
      <t>1.2. Доля пациентов с хроническим вирусным гепатитом С, данные о которых внесены в Федеральный регистр вирусных гепатитов, обеспеченных лекарственными препаратами, в условиях</t>
    </r>
    <r>
      <rPr>
        <b/>
        <u/>
        <sz val="14"/>
        <color theme="1"/>
        <rFont val="Times New Roman"/>
        <family val="1"/>
        <charset val="204"/>
      </rPr>
      <t xml:space="preserve"> дневного стационара </t>
    </r>
    <r>
      <rPr>
        <sz val="14"/>
        <color theme="1"/>
        <rFont val="Times New Roman"/>
        <family val="1"/>
        <charset val="204"/>
      </rPr>
      <t>в рамках обязательного медицинского страхования, от общего числа пациентов с хроническим вирусным гепатитом С, состоящих под диспансерным наблюдением</t>
    </r>
  </si>
  <si>
    <r>
      <t>Числитель:</t>
    </r>
    <r>
      <rPr>
        <b/>
        <u/>
        <sz val="14"/>
        <color theme="1"/>
        <rFont val="Times New Roman"/>
        <family val="1"/>
        <charset val="204"/>
      </rPr>
      <t xml:space="preserve"> Клднст</t>
    </r>
    <r>
      <rPr>
        <sz val="14"/>
        <color theme="1"/>
        <rFont val="Times New Roman"/>
        <family val="1"/>
        <charset val="204"/>
      </rPr>
      <t>-количество пациентов с хроническим вирусным гепатитом С, данные о которых внесены в ФРВГ, завершивших полный курс лечения противовирусными препаратми прямого действия, в условиях дневного стационара в рамках ОМС, на 31 декабря отчетного года.</t>
    </r>
  </si>
  <si>
    <r>
      <t xml:space="preserve">Знаменатель: </t>
    </r>
    <r>
      <rPr>
        <b/>
        <u/>
        <sz val="14"/>
        <color theme="1"/>
        <rFont val="Times New Roman"/>
        <family val="1"/>
        <charset val="204"/>
      </rPr>
      <t>Кri</t>
    </r>
    <r>
      <rPr>
        <u/>
        <sz val="14"/>
        <color theme="1"/>
        <rFont val="Times New Roman"/>
        <family val="1"/>
        <charset val="204"/>
      </rPr>
      <t xml:space="preserve"> - количество пациентов с хроническим вирусным гепатитом С, находящихся под диспансерным наблюдением по данным ФРВГ, на 31 декабря года, предшествующего отчетном году, чел</t>
    </r>
    <r>
      <rPr>
        <sz val="14"/>
        <color theme="1"/>
        <rFont val="Times New Roman"/>
        <family val="1"/>
        <charset val="204"/>
      </rPr>
      <t xml:space="preserve">.       </t>
    </r>
    <r>
      <rPr>
        <b/>
        <u/>
        <sz val="14"/>
        <color theme="1"/>
        <rFont val="Times New Roman"/>
        <family val="1"/>
        <charset val="204"/>
      </rPr>
      <t>Кnew</t>
    </r>
    <r>
      <rPr>
        <sz val="14"/>
        <color theme="1"/>
        <rFont val="Times New Roman"/>
        <family val="1"/>
        <charset val="204"/>
      </rPr>
      <t>- количество пациентов с хроническим вирусным гепатитом С, взятых под диспансерное наблюдение в отчетном году по данным ФРВГ, на 31 декабря отчетного года, чел.</t>
    </r>
  </si>
  <si>
    <r>
      <t xml:space="preserve">Скрининговые исследования на антитела к гепатиту С (определение суммарных антител классов М и G к вирусу гепатита С в крови) в рамках проведения </t>
    </r>
    <r>
      <rPr>
        <u/>
        <sz val="14"/>
        <color theme="1"/>
        <rFont val="Times New Roman"/>
        <family val="1"/>
        <charset val="204"/>
      </rPr>
      <t>профилактического медицинского осмотра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(из письма Минздрава)</t>
    </r>
  </si>
  <si>
    <r>
      <t xml:space="preserve">Cozr – общее число лиц репродуктивного возраста (18–49 лет), подлежащих осмотрам с целью оценки репродуктивного здоровья, в отчетном году, чел. </t>
    </r>
    <r>
      <rPr>
        <b/>
        <sz val="14"/>
        <color theme="1"/>
        <rFont val="Times New Roman"/>
        <family val="1"/>
        <charset val="204"/>
      </rPr>
      <t xml:space="preserve">(8 форма на 01.01.2026) в апреле новая 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</si>
</sst>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15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theme="1" tint="4.9989318521683403E-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 tint="4.9989318521683403E-2"/>
      <name val="Times New Roman"/>
      <family val="1"/>
      <charset val="204"/>
    </font>
    <font>
      <sz val="14"/>
      <color theme="1" tint="4.9989318521683403E-2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" fontId="5" fillId="0" borderId="15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64" fontId="4" fillId="2" borderId="16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5" fontId="10" fillId="2" borderId="7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11" fillId="2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64" fontId="10" fillId="6" borderId="5" xfId="0" applyNumberFormat="1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6" borderId="3" xfId="0" applyNumberFormat="1" applyFont="1" applyFill="1" applyBorder="1" applyAlignment="1">
      <alignment horizontal="center" vertical="center" wrapText="1"/>
    </xf>
    <xf numFmtId="3" fontId="10" fillId="2" borderId="12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 wrapText="1"/>
    </xf>
    <xf numFmtId="164" fontId="10" fillId="6" borderId="9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164" fontId="10" fillId="6" borderId="6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 wrapText="1"/>
    </xf>
    <xf numFmtId="164" fontId="10" fillId="6" borderId="10" xfId="0" applyNumberFormat="1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vertical="center" wrapText="1"/>
    </xf>
    <xf numFmtId="0" fontId="10" fillId="2" borderId="42" xfId="0" applyFont="1" applyFill="1" applyBorder="1" applyAlignment="1">
      <alignment vertical="center" wrapText="1"/>
    </xf>
    <xf numFmtId="0" fontId="10" fillId="2" borderId="43" xfId="0" applyFont="1" applyFill="1" applyBorder="1" applyAlignment="1">
      <alignment horizontal="left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/>
    </xf>
    <xf numFmtId="164" fontId="10" fillId="2" borderId="43" xfId="0" applyNumberFormat="1" applyFont="1" applyFill="1" applyBorder="1" applyAlignment="1">
      <alignment horizontal="center" vertical="center"/>
    </xf>
    <xf numFmtId="164" fontId="10" fillId="2" borderId="44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164" fontId="10" fillId="2" borderId="34" xfId="0" applyNumberFormat="1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164" fontId="10" fillId="2" borderId="3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164" fontId="10" fillId="2" borderId="36" xfId="0" applyNumberFormat="1" applyFont="1" applyFill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vertical="center" wrapText="1"/>
    </xf>
    <xf numFmtId="3" fontId="8" fillId="2" borderId="43" xfId="0" applyNumberFormat="1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2"/>
  <sheetViews>
    <sheetView view="pageBreakPreview" zoomScale="80" zoomScaleNormal="80" zoomScaleSheetLayoutView="80" workbookViewId="0">
      <pane ySplit="3" topLeftCell="A4" activePane="bottomLeft" state="frozen"/>
      <selection pane="bottomLeft" sqref="A1:J1"/>
    </sheetView>
  </sheetViews>
  <sheetFormatPr defaultRowHeight="12"/>
  <cols>
    <col min="1" max="1" width="7" style="2" customWidth="1"/>
    <col min="2" max="2" width="24.28515625" style="2" customWidth="1"/>
    <col min="3" max="3" width="40.140625" style="2" customWidth="1"/>
    <col min="4" max="4" width="71.28515625" style="2" customWidth="1"/>
    <col min="5" max="5" width="15.7109375" style="2" customWidth="1"/>
    <col min="6" max="6" width="19.140625" style="2" customWidth="1"/>
    <col min="7" max="7" width="19.7109375" style="2" customWidth="1"/>
    <col min="8" max="8" width="16.85546875" style="2" customWidth="1"/>
    <col min="9" max="9" width="19.140625" style="2" customWidth="1"/>
    <col min="10" max="10" width="17.42578125" style="2" customWidth="1"/>
    <col min="11" max="11" width="9.85546875" style="2" hidden="1" customWidth="1"/>
    <col min="12" max="12" width="18.28515625" style="2" hidden="1" customWidth="1"/>
    <col min="13" max="13" width="30.42578125" style="2" hidden="1" customWidth="1"/>
    <col min="14" max="14" width="11.28515625" style="2" hidden="1" customWidth="1"/>
    <col min="15" max="15" width="20.28515625" style="2" customWidth="1"/>
    <col min="16" max="16384" width="9.140625" style="2"/>
  </cols>
  <sheetData>
    <row r="1" spans="1:15" ht="48" customHeight="1" thickBot="1">
      <c r="A1" s="30" t="s">
        <v>68</v>
      </c>
      <c r="B1" s="31"/>
      <c r="C1" s="31"/>
      <c r="D1" s="31"/>
      <c r="E1" s="31"/>
      <c r="F1" s="31"/>
      <c r="G1" s="31"/>
      <c r="H1" s="31"/>
      <c r="I1" s="31"/>
      <c r="J1" s="31"/>
    </row>
    <row r="2" spans="1:15" ht="40.5" customHeight="1">
      <c r="A2" s="89" t="s">
        <v>2</v>
      </c>
      <c r="B2" s="90" t="s">
        <v>3</v>
      </c>
      <c r="C2" s="90" t="s">
        <v>0</v>
      </c>
      <c r="D2" s="90" t="s">
        <v>1</v>
      </c>
      <c r="E2" s="90" t="s">
        <v>51</v>
      </c>
      <c r="F2" s="91" t="s">
        <v>63</v>
      </c>
      <c r="G2" s="91"/>
      <c r="H2" s="90" t="s">
        <v>40</v>
      </c>
      <c r="I2" s="90" t="s">
        <v>56</v>
      </c>
      <c r="J2" s="92" t="s">
        <v>39</v>
      </c>
    </row>
    <row r="3" spans="1:15" ht="29.25" customHeight="1" thickBot="1">
      <c r="A3" s="93"/>
      <c r="B3" s="94"/>
      <c r="C3" s="94"/>
      <c r="D3" s="94"/>
      <c r="E3" s="94"/>
      <c r="F3" s="95" t="s">
        <v>69</v>
      </c>
      <c r="G3" s="95" t="s">
        <v>71</v>
      </c>
      <c r="H3" s="94"/>
      <c r="I3" s="94"/>
      <c r="J3" s="96"/>
      <c r="K3" s="16" t="s">
        <v>20</v>
      </c>
      <c r="L3" s="1" t="s">
        <v>38</v>
      </c>
      <c r="O3" s="21"/>
    </row>
    <row r="4" spans="1:15" ht="135" customHeight="1">
      <c r="A4" s="44">
        <v>1</v>
      </c>
      <c r="B4" s="45" t="s">
        <v>67</v>
      </c>
      <c r="C4" s="45" t="s">
        <v>44</v>
      </c>
      <c r="D4" s="46" t="s">
        <v>74</v>
      </c>
      <c r="E4" s="47">
        <v>57</v>
      </c>
      <c r="F4" s="48">
        <v>23.7</v>
      </c>
      <c r="G4" s="49" t="s">
        <v>64</v>
      </c>
      <c r="H4" s="50">
        <f>J4/J5*100</f>
        <v>21.958142151074505</v>
      </c>
      <c r="I4" s="50">
        <f>H4-F4</f>
        <v>-1.7418578489254948</v>
      </c>
      <c r="J4" s="51">
        <v>161227</v>
      </c>
      <c r="K4" s="26" t="e">
        <f>#REF!/L5*100</f>
        <v>#REF!</v>
      </c>
      <c r="L4" s="3" t="s">
        <v>37</v>
      </c>
      <c r="N4" s="28" t="s">
        <v>52</v>
      </c>
      <c r="O4" s="21"/>
    </row>
    <row r="5" spans="1:15" ht="96" customHeight="1" thickBot="1">
      <c r="A5" s="52"/>
      <c r="B5" s="53"/>
      <c r="C5" s="53"/>
      <c r="D5" s="54" t="s">
        <v>9</v>
      </c>
      <c r="E5" s="55"/>
      <c r="F5" s="56"/>
      <c r="G5" s="57"/>
      <c r="H5" s="58"/>
      <c r="I5" s="58"/>
      <c r="J5" s="59">
        <v>734247</v>
      </c>
      <c r="K5" s="27"/>
      <c r="L5" s="5">
        <v>752909</v>
      </c>
      <c r="N5" s="29"/>
      <c r="O5" s="21"/>
    </row>
    <row r="6" spans="1:15" ht="18.75" customHeight="1">
      <c r="A6" s="60">
        <v>2</v>
      </c>
      <c r="B6" s="61" t="s">
        <v>54</v>
      </c>
      <c r="C6" s="45" t="s">
        <v>75</v>
      </c>
      <c r="D6" s="62" t="s">
        <v>28</v>
      </c>
      <c r="E6" s="63">
        <v>14.3</v>
      </c>
      <c r="F6" s="63">
        <v>14.3</v>
      </c>
      <c r="G6" s="64" t="s">
        <v>64</v>
      </c>
      <c r="H6" s="65">
        <f>J6/J8*100</f>
        <v>16.518771331058023</v>
      </c>
      <c r="I6" s="66">
        <f>H6-F6</f>
        <v>2.2187713310580222</v>
      </c>
      <c r="J6" s="67">
        <v>484</v>
      </c>
      <c r="K6" s="24">
        <f>L7/L8*100</f>
        <v>5.1444043321299642</v>
      </c>
      <c r="L6" s="12" t="s">
        <v>31</v>
      </c>
      <c r="M6" s="25" t="s">
        <v>50</v>
      </c>
      <c r="N6" s="22"/>
    </row>
    <row r="7" spans="1:15" ht="58.5" customHeight="1">
      <c r="A7" s="68"/>
      <c r="B7" s="69"/>
      <c r="C7" s="70"/>
      <c r="D7" s="71"/>
      <c r="E7" s="72"/>
      <c r="F7" s="72"/>
      <c r="G7" s="73"/>
      <c r="H7" s="74"/>
      <c r="I7" s="75"/>
      <c r="J7" s="76"/>
      <c r="K7" s="24"/>
      <c r="L7" s="14">
        <v>57</v>
      </c>
      <c r="M7" s="25"/>
      <c r="N7" s="22"/>
    </row>
    <row r="8" spans="1:15" ht="81" customHeight="1" thickBot="1">
      <c r="A8" s="77"/>
      <c r="B8" s="78"/>
      <c r="C8" s="53"/>
      <c r="D8" s="54" t="s">
        <v>29</v>
      </c>
      <c r="E8" s="79"/>
      <c r="F8" s="79"/>
      <c r="G8" s="80"/>
      <c r="H8" s="81"/>
      <c r="I8" s="82"/>
      <c r="J8" s="59">
        <v>2930</v>
      </c>
      <c r="K8" s="24"/>
      <c r="L8" s="15">
        <v>1108</v>
      </c>
      <c r="N8" s="22"/>
    </row>
    <row r="9" spans="1:15" ht="21.75" customHeight="1">
      <c r="A9" s="60">
        <v>3</v>
      </c>
      <c r="B9" s="61" t="s">
        <v>8</v>
      </c>
      <c r="C9" s="45" t="s">
        <v>76</v>
      </c>
      <c r="D9" s="62" t="s">
        <v>13</v>
      </c>
      <c r="E9" s="83">
        <v>2.7</v>
      </c>
      <c r="F9" s="83">
        <v>2.2999999999999998</v>
      </c>
      <c r="G9" s="83" t="s">
        <v>64</v>
      </c>
      <c r="H9" s="65">
        <f>J9/J11*100</f>
        <v>0.76726342710997442</v>
      </c>
      <c r="I9" s="84">
        <f>H9-F9</f>
        <v>-1.5327365728900255</v>
      </c>
      <c r="J9" s="67">
        <v>15</v>
      </c>
      <c r="K9" s="23">
        <f>L10/L11*100</f>
        <v>0.42761148442272445</v>
      </c>
      <c r="L9" s="12" t="s">
        <v>25</v>
      </c>
      <c r="N9" s="22"/>
    </row>
    <row r="10" spans="1:15" ht="59.25" customHeight="1">
      <c r="A10" s="68"/>
      <c r="B10" s="69"/>
      <c r="C10" s="70"/>
      <c r="D10" s="71"/>
      <c r="E10" s="85"/>
      <c r="F10" s="85"/>
      <c r="G10" s="85"/>
      <c r="H10" s="74"/>
      <c r="I10" s="86"/>
      <c r="J10" s="76"/>
      <c r="K10" s="23"/>
      <c r="L10" s="15">
        <v>14</v>
      </c>
      <c r="N10" s="22"/>
    </row>
    <row r="11" spans="1:15" ht="69.75" customHeight="1" thickBot="1">
      <c r="A11" s="77"/>
      <c r="B11" s="78"/>
      <c r="C11" s="53"/>
      <c r="D11" s="54" t="s">
        <v>14</v>
      </c>
      <c r="E11" s="87"/>
      <c r="F11" s="87"/>
      <c r="G11" s="87"/>
      <c r="H11" s="81"/>
      <c r="I11" s="88"/>
      <c r="J11" s="59">
        <f>1937+18</f>
        <v>1955</v>
      </c>
      <c r="K11" s="23"/>
      <c r="L11" s="15">
        <f>3246+27+1</f>
        <v>3274</v>
      </c>
      <c r="N11" s="22"/>
    </row>
    <row r="12" spans="1:15" ht="36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autoFilter ref="A3:O11">
    <filterColumn colId="5"/>
  </autoFilter>
  <mergeCells count="45">
    <mergeCell ref="K4:K5"/>
    <mergeCell ref="N4:N5"/>
    <mergeCell ref="A1:J1"/>
    <mergeCell ref="A4:A5"/>
    <mergeCell ref="B4:B5"/>
    <mergeCell ref="C4:C5"/>
    <mergeCell ref="E4:E5"/>
    <mergeCell ref="G4:G5"/>
    <mergeCell ref="H4:H5"/>
    <mergeCell ref="I4:I5"/>
    <mergeCell ref="F4:F5"/>
    <mergeCell ref="A2:A3"/>
    <mergeCell ref="B2:B3"/>
    <mergeCell ref="C2:C3"/>
    <mergeCell ref="H2:H3"/>
    <mergeCell ref="I2:I3"/>
    <mergeCell ref="M6:M7"/>
    <mergeCell ref="E6:E8"/>
    <mergeCell ref="G6:G8"/>
    <mergeCell ref="H6:H8"/>
    <mergeCell ref="I6:I8"/>
    <mergeCell ref="J6:J7"/>
    <mergeCell ref="A6:A8"/>
    <mergeCell ref="B6:B8"/>
    <mergeCell ref="C6:C8"/>
    <mergeCell ref="N9:N11"/>
    <mergeCell ref="A9:A11"/>
    <mergeCell ref="B9:B11"/>
    <mergeCell ref="C9:C11"/>
    <mergeCell ref="D9:D10"/>
    <mergeCell ref="E9:E11"/>
    <mergeCell ref="G9:G11"/>
    <mergeCell ref="H9:H11"/>
    <mergeCell ref="I9:I11"/>
    <mergeCell ref="J9:J10"/>
    <mergeCell ref="K9:K11"/>
    <mergeCell ref="K6:K8"/>
    <mergeCell ref="N6:N8"/>
    <mergeCell ref="J2:J3"/>
    <mergeCell ref="F9:F11"/>
    <mergeCell ref="D2:D3"/>
    <mergeCell ref="E2:E3"/>
    <mergeCell ref="F2:G2"/>
    <mergeCell ref="F6:F8"/>
    <mergeCell ref="D6:D7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180" verticalDpi="180" r:id="rId1"/>
  <colBreaks count="1" manualBreakCount="1">
    <brk id="10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tabSelected="1" view="pageBreakPreview" zoomScale="60" zoomScaleNormal="70" workbookViewId="0">
      <pane ySplit="3" topLeftCell="A7" activePane="bottomLeft" state="frozen"/>
      <selection pane="bottomLeft" activeCell="G17" sqref="G17:G19"/>
    </sheetView>
  </sheetViews>
  <sheetFormatPr defaultRowHeight="12"/>
  <cols>
    <col min="1" max="1" width="7" style="2" customWidth="1"/>
    <col min="2" max="2" width="24.28515625" style="2" customWidth="1"/>
    <col min="3" max="3" width="38" style="2" customWidth="1"/>
    <col min="4" max="4" width="85.28515625" style="2" customWidth="1"/>
    <col min="5" max="5" width="15.5703125" style="2" customWidth="1"/>
    <col min="6" max="7" width="18.28515625" style="2" customWidth="1"/>
    <col min="8" max="8" width="21" style="2" customWidth="1"/>
    <col min="9" max="9" width="21.42578125" style="2" customWidth="1"/>
    <col min="10" max="10" width="30.85546875" style="2" customWidth="1"/>
    <col min="11" max="11" width="9.85546875" style="2" hidden="1" customWidth="1"/>
    <col min="12" max="12" width="18.28515625" style="2" hidden="1" customWidth="1"/>
    <col min="13" max="13" width="30.42578125" style="2" hidden="1" customWidth="1"/>
    <col min="14" max="14" width="20.28515625" style="2" customWidth="1"/>
    <col min="15" max="16384" width="9.140625" style="2"/>
  </cols>
  <sheetData>
    <row r="1" spans="1:14" ht="48" customHeight="1" thickBot="1">
      <c r="A1" s="30" t="s">
        <v>70</v>
      </c>
      <c r="B1" s="31"/>
      <c r="C1" s="31"/>
      <c r="D1" s="31"/>
      <c r="E1" s="31"/>
      <c r="F1" s="31"/>
      <c r="G1" s="31"/>
      <c r="H1" s="31"/>
      <c r="I1" s="31"/>
      <c r="J1" s="31"/>
    </row>
    <row r="2" spans="1:14" ht="49.5" customHeight="1">
      <c r="A2" s="89" t="s">
        <v>2</v>
      </c>
      <c r="B2" s="90" t="s">
        <v>3</v>
      </c>
      <c r="C2" s="90" t="s">
        <v>0</v>
      </c>
      <c r="D2" s="90" t="s">
        <v>1</v>
      </c>
      <c r="E2" s="90" t="s">
        <v>51</v>
      </c>
      <c r="F2" s="91" t="s">
        <v>53</v>
      </c>
      <c r="G2" s="91"/>
      <c r="H2" s="90" t="s">
        <v>40</v>
      </c>
      <c r="I2" s="90" t="s">
        <v>56</v>
      </c>
      <c r="J2" s="92" t="s">
        <v>39</v>
      </c>
    </row>
    <row r="3" spans="1:14" ht="24.75" customHeight="1" thickBot="1">
      <c r="A3" s="93"/>
      <c r="B3" s="94"/>
      <c r="C3" s="94"/>
      <c r="D3" s="94"/>
      <c r="E3" s="94"/>
      <c r="F3" s="95" t="s">
        <v>69</v>
      </c>
      <c r="G3" s="95" t="s">
        <v>71</v>
      </c>
      <c r="H3" s="94"/>
      <c r="I3" s="94"/>
      <c r="J3" s="96"/>
      <c r="K3" s="16" t="s">
        <v>20</v>
      </c>
      <c r="L3" s="1" t="s">
        <v>38</v>
      </c>
      <c r="N3" s="21"/>
    </row>
    <row r="4" spans="1:14" ht="102.75" customHeight="1">
      <c r="A4" s="44">
        <v>1</v>
      </c>
      <c r="B4" s="45" t="s">
        <v>4</v>
      </c>
      <c r="C4" s="45" t="s">
        <v>35</v>
      </c>
      <c r="D4" s="46" t="s">
        <v>77</v>
      </c>
      <c r="E4" s="97">
        <v>19.600000000000001</v>
      </c>
      <c r="F4" s="97">
        <v>8.1999999999999993</v>
      </c>
      <c r="G4" s="97" t="s">
        <v>64</v>
      </c>
      <c r="H4" s="98">
        <f>J4/J5*100</f>
        <v>8.3619799163463338</v>
      </c>
      <c r="I4" s="50">
        <f>H4-F4</f>
        <v>0.16197991634633446</v>
      </c>
      <c r="J4" s="99">
        <v>4938</v>
      </c>
      <c r="K4" s="42" t="e">
        <f>#REF!/L5*100</f>
        <v>#REF!</v>
      </c>
      <c r="L4" s="6" t="s">
        <v>21</v>
      </c>
      <c r="N4" s="21"/>
    </row>
    <row r="5" spans="1:14" ht="81" customHeight="1" thickBot="1">
      <c r="A5" s="52"/>
      <c r="B5" s="53"/>
      <c r="C5" s="53"/>
      <c r="D5" s="54" t="s">
        <v>58</v>
      </c>
      <c r="E5" s="100"/>
      <c r="F5" s="100"/>
      <c r="G5" s="100"/>
      <c r="H5" s="101"/>
      <c r="I5" s="58"/>
      <c r="J5" s="59">
        <v>59053</v>
      </c>
      <c r="K5" s="43"/>
      <c r="L5" s="5">
        <v>65156</v>
      </c>
      <c r="N5" s="21"/>
    </row>
    <row r="6" spans="1:14" ht="69" customHeight="1">
      <c r="A6" s="44">
        <v>2</v>
      </c>
      <c r="B6" s="45" t="s">
        <v>5</v>
      </c>
      <c r="C6" s="45" t="s">
        <v>32</v>
      </c>
      <c r="D6" s="46" t="s">
        <v>10</v>
      </c>
      <c r="E6" s="97">
        <v>35</v>
      </c>
      <c r="F6" s="97">
        <v>11.5</v>
      </c>
      <c r="G6" s="97" t="s">
        <v>64</v>
      </c>
      <c r="H6" s="98">
        <f>J6/J7*100</f>
        <v>16.750665244209003</v>
      </c>
      <c r="I6" s="50">
        <f>H6-F6</f>
        <v>5.2506652442090029</v>
      </c>
      <c r="J6" s="102">
        <v>95620</v>
      </c>
      <c r="K6" s="42" t="e">
        <f>#REF!/L7*100</f>
        <v>#REF!</v>
      </c>
      <c r="L6" s="6" t="s">
        <v>22</v>
      </c>
      <c r="N6" s="21"/>
    </row>
    <row r="7" spans="1:14" ht="75" customHeight="1" thickBot="1">
      <c r="A7" s="52"/>
      <c r="B7" s="53"/>
      <c r="C7" s="53"/>
      <c r="D7" s="54" t="s">
        <v>86</v>
      </c>
      <c r="E7" s="100"/>
      <c r="F7" s="100"/>
      <c r="G7" s="100"/>
      <c r="H7" s="101"/>
      <c r="I7" s="58"/>
      <c r="J7" s="59">
        <v>570843</v>
      </c>
      <c r="K7" s="43"/>
      <c r="L7" s="8">
        <v>605603</v>
      </c>
      <c r="N7" s="21"/>
    </row>
    <row r="8" spans="1:14" s="9" customFormat="1" ht="15.75" customHeight="1">
      <c r="A8" s="44">
        <v>3</v>
      </c>
      <c r="B8" s="45" t="s">
        <v>8</v>
      </c>
      <c r="C8" s="45" t="s">
        <v>78</v>
      </c>
      <c r="D8" s="62" t="s">
        <v>30</v>
      </c>
      <c r="E8" s="103">
        <v>6.5</v>
      </c>
      <c r="F8" s="103">
        <v>6.5</v>
      </c>
      <c r="G8" s="103" t="s">
        <v>64</v>
      </c>
      <c r="H8" s="98">
        <f>J8/J10*100</f>
        <v>5.46875</v>
      </c>
      <c r="I8" s="104">
        <f>H8-F8</f>
        <v>-1.03125</v>
      </c>
      <c r="J8" s="105">
        <v>49</v>
      </c>
      <c r="K8" s="23">
        <f>L9/L10*100</f>
        <v>16.312355293622396</v>
      </c>
      <c r="L8" s="13" t="s">
        <v>33</v>
      </c>
      <c r="M8" s="25" t="s">
        <v>50</v>
      </c>
    </row>
    <row r="9" spans="1:14" ht="58.5" customHeight="1">
      <c r="A9" s="106"/>
      <c r="B9" s="70"/>
      <c r="C9" s="70"/>
      <c r="D9" s="71"/>
      <c r="E9" s="107"/>
      <c r="F9" s="107"/>
      <c r="G9" s="107"/>
      <c r="H9" s="108"/>
      <c r="I9" s="109"/>
      <c r="J9" s="110"/>
      <c r="K9" s="23"/>
      <c r="L9" s="14">
        <v>775</v>
      </c>
      <c r="M9" s="25"/>
    </row>
    <row r="10" spans="1:14" ht="77.25" customHeight="1" thickBot="1">
      <c r="A10" s="52"/>
      <c r="B10" s="53"/>
      <c r="C10" s="53"/>
      <c r="D10" s="54" t="s">
        <v>45</v>
      </c>
      <c r="E10" s="111"/>
      <c r="F10" s="111"/>
      <c r="G10" s="111"/>
      <c r="H10" s="101"/>
      <c r="I10" s="112"/>
      <c r="J10" s="59">
        <v>896</v>
      </c>
      <c r="K10" s="23"/>
      <c r="L10" s="15">
        <v>4751</v>
      </c>
    </row>
    <row r="11" spans="1:14" ht="18.75" customHeight="1">
      <c r="A11" s="113">
        <v>4</v>
      </c>
      <c r="B11" s="45" t="s">
        <v>15</v>
      </c>
      <c r="C11" s="45" t="s">
        <v>16</v>
      </c>
      <c r="D11" s="62" t="s">
        <v>18</v>
      </c>
      <c r="E11" s="103">
        <v>57.2</v>
      </c>
      <c r="F11" s="103" t="s">
        <v>64</v>
      </c>
      <c r="G11" s="103">
        <v>57</v>
      </c>
      <c r="H11" s="65">
        <f>J11/J13*100</f>
        <v>57.095709570957098</v>
      </c>
      <c r="I11" s="65">
        <f>H11-G11</f>
        <v>9.5709570957097867E-2</v>
      </c>
      <c r="J11" s="114">
        <v>346</v>
      </c>
      <c r="K11" s="33">
        <f>L12/L13*100</f>
        <v>56.435643564356432</v>
      </c>
      <c r="L11" s="17" t="s">
        <v>26</v>
      </c>
      <c r="M11" s="18"/>
    </row>
    <row r="12" spans="1:14" ht="76.5" customHeight="1">
      <c r="A12" s="115"/>
      <c r="B12" s="70"/>
      <c r="C12" s="70"/>
      <c r="D12" s="71"/>
      <c r="E12" s="107"/>
      <c r="F12" s="107"/>
      <c r="G12" s="107"/>
      <c r="H12" s="74"/>
      <c r="I12" s="74"/>
      <c r="J12" s="116"/>
      <c r="K12" s="34"/>
      <c r="L12" s="19">
        <v>342</v>
      </c>
      <c r="M12" s="18"/>
    </row>
    <row r="13" spans="1:14" ht="60.75" customHeight="1" thickBot="1">
      <c r="A13" s="117"/>
      <c r="B13" s="53"/>
      <c r="C13" s="53"/>
      <c r="D13" s="118" t="s">
        <v>19</v>
      </c>
      <c r="E13" s="111"/>
      <c r="F13" s="111"/>
      <c r="G13" s="111"/>
      <c r="H13" s="81"/>
      <c r="I13" s="81"/>
      <c r="J13" s="119">
        <v>606</v>
      </c>
      <c r="K13" s="35"/>
      <c r="L13" s="20">
        <v>606</v>
      </c>
      <c r="M13" s="18"/>
    </row>
    <row r="14" spans="1:14" ht="15" customHeight="1">
      <c r="A14" s="44">
        <v>5</v>
      </c>
      <c r="B14" s="45" t="s">
        <v>6</v>
      </c>
      <c r="C14" s="45" t="s">
        <v>79</v>
      </c>
      <c r="D14" s="62" t="s">
        <v>34</v>
      </c>
      <c r="E14" s="120">
        <v>8.1999999999999993</v>
      </c>
      <c r="F14" s="120">
        <v>3</v>
      </c>
      <c r="G14" s="120" t="s">
        <v>64</v>
      </c>
      <c r="H14" s="65">
        <f>(J14-J16)/J16*100</f>
        <v>17.355371900826448</v>
      </c>
      <c r="I14" s="98">
        <f>H14-F14</f>
        <v>14.355371900826448</v>
      </c>
      <c r="J14" s="105">
        <f>2098+2548+1886</f>
        <v>6532</v>
      </c>
      <c r="K14" s="36">
        <f>(L15-L16)/L16*100</f>
        <v>3.2953529937444146</v>
      </c>
      <c r="L14" s="3" t="s">
        <v>23</v>
      </c>
      <c r="N14" s="32"/>
    </row>
    <row r="15" spans="1:14" ht="62.25" customHeight="1">
      <c r="A15" s="106"/>
      <c r="B15" s="70"/>
      <c r="C15" s="70"/>
      <c r="D15" s="71"/>
      <c r="E15" s="121"/>
      <c r="F15" s="121"/>
      <c r="G15" s="121"/>
      <c r="H15" s="74"/>
      <c r="I15" s="108"/>
      <c r="J15" s="110"/>
      <c r="K15" s="37"/>
      <c r="L15" s="7">
        <f>3169+3482+2596</f>
        <v>9247</v>
      </c>
      <c r="N15" s="32"/>
    </row>
    <row r="16" spans="1:14" ht="72.75" customHeight="1" thickBot="1">
      <c r="A16" s="52"/>
      <c r="B16" s="53"/>
      <c r="C16" s="53"/>
      <c r="D16" s="118" t="s">
        <v>80</v>
      </c>
      <c r="E16" s="122"/>
      <c r="F16" s="122"/>
      <c r="G16" s="122"/>
      <c r="H16" s="81"/>
      <c r="I16" s="101"/>
      <c r="J16" s="59">
        <f>1978+1690+1898</f>
        <v>5566</v>
      </c>
      <c r="K16" s="37"/>
      <c r="L16" s="4">
        <f>3000+2834+3118</f>
        <v>8952</v>
      </c>
      <c r="M16" s="2" t="s">
        <v>48</v>
      </c>
      <c r="N16" s="32"/>
    </row>
    <row r="17" spans="1:14" s="9" customFormat="1" ht="18" customHeight="1">
      <c r="A17" s="44">
        <v>6</v>
      </c>
      <c r="B17" s="45" t="s">
        <v>12</v>
      </c>
      <c r="C17" s="45" t="s">
        <v>7</v>
      </c>
      <c r="D17" s="62" t="s">
        <v>81</v>
      </c>
      <c r="E17" s="120">
        <v>73</v>
      </c>
      <c r="F17" s="97" t="s">
        <v>64</v>
      </c>
      <c r="G17" s="120">
        <v>34.4</v>
      </c>
      <c r="H17" s="65">
        <f>J17/J19*100</f>
        <v>38.002816240319177</v>
      </c>
      <c r="I17" s="65">
        <f>H17-G17</f>
        <v>3.6028162403191786</v>
      </c>
      <c r="J17" s="123">
        <v>16193</v>
      </c>
      <c r="K17" s="38">
        <f>L18/L19*100</f>
        <v>50.228156598392538</v>
      </c>
      <c r="L17" s="3" t="s">
        <v>24</v>
      </c>
      <c r="M17" s="41" t="s">
        <v>49</v>
      </c>
      <c r="N17" s="41"/>
    </row>
    <row r="18" spans="1:14" s="9" customFormat="1" ht="78.75" customHeight="1">
      <c r="A18" s="106"/>
      <c r="B18" s="70"/>
      <c r="C18" s="70"/>
      <c r="D18" s="71"/>
      <c r="E18" s="121"/>
      <c r="F18" s="124"/>
      <c r="G18" s="121"/>
      <c r="H18" s="74"/>
      <c r="I18" s="74"/>
      <c r="J18" s="125"/>
      <c r="K18" s="39"/>
      <c r="L18" s="10">
        <v>19373</v>
      </c>
      <c r="M18" s="41"/>
      <c r="N18" s="41"/>
    </row>
    <row r="19" spans="1:14" s="9" customFormat="1" ht="84.75" customHeight="1" thickBot="1">
      <c r="A19" s="52"/>
      <c r="B19" s="53"/>
      <c r="C19" s="53"/>
      <c r="D19" s="54" t="s">
        <v>11</v>
      </c>
      <c r="E19" s="122"/>
      <c r="F19" s="100"/>
      <c r="G19" s="122"/>
      <c r="H19" s="81"/>
      <c r="I19" s="81"/>
      <c r="J19" s="126">
        <v>42610</v>
      </c>
      <c r="K19" s="40"/>
      <c r="L19" s="11">
        <v>38570</v>
      </c>
      <c r="M19" s="41"/>
      <c r="N19" s="41"/>
    </row>
  </sheetData>
  <mergeCells count="76">
    <mergeCell ref="H17:H19"/>
    <mergeCell ref="I17:I19"/>
    <mergeCell ref="J17:J18"/>
    <mergeCell ref="A17:A19"/>
    <mergeCell ref="B17:B19"/>
    <mergeCell ref="C17:C19"/>
    <mergeCell ref="D17:D18"/>
    <mergeCell ref="E17:E19"/>
    <mergeCell ref="H4:H5"/>
    <mergeCell ref="I4:I5"/>
    <mergeCell ref="A1:J1"/>
    <mergeCell ref="B2:B3"/>
    <mergeCell ref="C2:C3"/>
    <mergeCell ref="D2:D3"/>
    <mergeCell ref="E2:E3"/>
    <mergeCell ref="F2:G2"/>
    <mergeCell ref="H2:H3"/>
    <mergeCell ref="I2:I3"/>
    <mergeCell ref="J2:J3"/>
    <mergeCell ref="F4:F5"/>
    <mergeCell ref="A2:A3"/>
    <mergeCell ref="E4:E5"/>
    <mergeCell ref="K6:K7"/>
    <mergeCell ref="K4:K5"/>
    <mergeCell ref="A6:A7"/>
    <mergeCell ref="B6:B7"/>
    <mergeCell ref="C6:C7"/>
    <mergeCell ref="E6:E7"/>
    <mergeCell ref="G6:G7"/>
    <mergeCell ref="H6:H7"/>
    <mergeCell ref="I6:I7"/>
    <mergeCell ref="A4:A5"/>
    <mergeCell ref="B4:B5"/>
    <mergeCell ref="C4:C5"/>
    <mergeCell ref="F6:F7"/>
    <mergeCell ref="G4:G5"/>
    <mergeCell ref="M8:M9"/>
    <mergeCell ref="A8:A10"/>
    <mergeCell ref="B8:B10"/>
    <mergeCell ref="C8:C10"/>
    <mergeCell ref="D8:D9"/>
    <mergeCell ref="E8:E10"/>
    <mergeCell ref="G8:G10"/>
    <mergeCell ref="F8:F10"/>
    <mergeCell ref="J8:J9"/>
    <mergeCell ref="H11:H13"/>
    <mergeCell ref="I11:I13"/>
    <mergeCell ref="J11:J12"/>
    <mergeCell ref="K8:K10"/>
    <mergeCell ref="A11:A13"/>
    <mergeCell ref="F11:F13"/>
    <mergeCell ref="G11:G13"/>
    <mergeCell ref="H8:H10"/>
    <mergeCell ref="I8:I10"/>
    <mergeCell ref="B11:B13"/>
    <mergeCell ref="C11:C13"/>
    <mergeCell ref="D11:D12"/>
    <mergeCell ref="E11:E13"/>
    <mergeCell ref="A14:A16"/>
    <mergeCell ref="B14:B16"/>
    <mergeCell ref="C14:C16"/>
    <mergeCell ref="D14:D15"/>
    <mergeCell ref="E14:E16"/>
    <mergeCell ref="F14:F16"/>
    <mergeCell ref="F17:F19"/>
    <mergeCell ref="N14:N16"/>
    <mergeCell ref="K11:K13"/>
    <mergeCell ref="G14:G16"/>
    <mergeCell ref="H14:H16"/>
    <mergeCell ref="I14:I16"/>
    <mergeCell ref="J14:J15"/>
    <mergeCell ref="K14:K16"/>
    <mergeCell ref="K17:K19"/>
    <mergeCell ref="M17:M19"/>
    <mergeCell ref="N17:N19"/>
    <mergeCell ref="G17:G19"/>
  </mergeCells>
  <pageMargins left="0.70866141732283472" right="0.70866141732283472" top="0.74803149606299213" bottom="0.74803149606299213" header="0.31496062992125984" footer="0.31496062992125984"/>
  <pageSetup paperSize="9" scale="45" fitToHeight="2" orientation="landscape" horizontalDpi="180" verticalDpi="18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view="pageBreakPreview" zoomScale="60" zoomScaleNormal="70" workbookViewId="0">
      <pane ySplit="2" topLeftCell="A3" activePane="bottomLeft" state="frozen"/>
      <selection pane="bottomLeft" activeCell="R5" sqref="R5"/>
    </sheetView>
  </sheetViews>
  <sheetFormatPr defaultRowHeight="12"/>
  <cols>
    <col min="1" max="1" width="7" style="2" customWidth="1"/>
    <col min="2" max="2" width="24.28515625" style="2" customWidth="1"/>
    <col min="3" max="3" width="54" style="2" customWidth="1"/>
    <col min="4" max="4" width="71.28515625" style="2" customWidth="1"/>
    <col min="5" max="5" width="22" style="2" customWidth="1"/>
    <col min="6" max="6" width="23.85546875" style="2" customWidth="1"/>
    <col min="7" max="8" width="16.85546875" style="2" customWidth="1"/>
    <col min="9" max="9" width="17.42578125" style="2" customWidth="1"/>
    <col min="10" max="10" width="9.85546875" style="2" hidden="1" customWidth="1"/>
    <col min="11" max="11" width="18.28515625" style="2" hidden="1" customWidth="1"/>
    <col min="12" max="12" width="30.42578125" style="2" hidden="1" customWidth="1"/>
    <col min="13" max="13" width="11.28515625" style="2" hidden="1" customWidth="1"/>
    <col min="14" max="14" width="20.28515625" style="2" customWidth="1"/>
    <col min="15" max="16384" width="9.140625" style="2"/>
  </cols>
  <sheetData>
    <row r="1" spans="1:14" ht="43.5" customHeight="1" thickBot="1">
      <c r="A1" s="195" t="s">
        <v>73</v>
      </c>
      <c r="B1" s="196"/>
      <c r="C1" s="196"/>
      <c r="D1" s="196"/>
      <c r="E1" s="196"/>
      <c r="F1" s="196"/>
      <c r="G1" s="196"/>
      <c r="H1" s="196"/>
      <c r="I1" s="196"/>
    </row>
    <row r="2" spans="1:14" ht="75.75" thickBot="1">
      <c r="A2" s="127" t="s">
        <v>2</v>
      </c>
      <c r="B2" s="128" t="s">
        <v>3</v>
      </c>
      <c r="C2" s="128" t="s">
        <v>0</v>
      </c>
      <c r="D2" s="128" t="s">
        <v>1</v>
      </c>
      <c r="E2" s="128" t="s">
        <v>66</v>
      </c>
      <c r="F2" s="128" t="s">
        <v>72</v>
      </c>
      <c r="G2" s="128" t="s">
        <v>40</v>
      </c>
      <c r="H2" s="129" t="s">
        <v>56</v>
      </c>
      <c r="I2" s="130" t="s">
        <v>39</v>
      </c>
      <c r="J2" s="131" t="s">
        <v>20</v>
      </c>
      <c r="K2" s="132" t="s">
        <v>38</v>
      </c>
      <c r="L2" s="133"/>
      <c r="M2" s="133"/>
      <c r="N2" s="134" t="s">
        <v>59</v>
      </c>
    </row>
    <row r="3" spans="1:14" ht="18" customHeight="1">
      <c r="A3" s="135">
        <v>1</v>
      </c>
      <c r="B3" s="136" t="s">
        <v>17</v>
      </c>
      <c r="C3" s="137" t="s">
        <v>82</v>
      </c>
      <c r="D3" s="138" t="s">
        <v>83</v>
      </c>
      <c r="E3" s="63">
        <v>16.100000000000001</v>
      </c>
      <c r="F3" s="139">
        <v>2.2999999999999998</v>
      </c>
      <c r="G3" s="140">
        <f>I3/I5*100</f>
        <v>4.8110979929161743</v>
      </c>
      <c r="H3" s="140">
        <f>G3-F3</f>
        <v>2.5110979929161745</v>
      </c>
      <c r="I3" s="141">
        <v>326</v>
      </c>
      <c r="J3" s="98">
        <f>K4/K5*100</f>
        <v>3.4268499340990397</v>
      </c>
      <c r="K3" s="142" t="s">
        <v>36</v>
      </c>
      <c r="L3" s="143"/>
      <c r="M3" s="143"/>
      <c r="N3" s="144" t="s">
        <v>60</v>
      </c>
    </row>
    <row r="4" spans="1:14" ht="87" customHeight="1">
      <c r="A4" s="145"/>
      <c r="B4" s="146"/>
      <c r="C4" s="147"/>
      <c r="D4" s="148"/>
      <c r="E4" s="72"/>
      <c r="F4" s="149"/>
      <c r="G4" s="150"/>
      <c r="H4" s="150"/>
      <c r="I4" s="151"/>
      <c r="J4" s="108"/>
      <c r="K4" s="152">
        <v>182</v>
      </c>
      <c r="L4" s="152"/>
      <c r="M4" s="152"/>
      <c r="N4" s="153"/>
    </row>
    <row r="5" spans="1:14" ht="141" customHeight="1" thickBot="1">
      <c r="A5" s="145"/>
      <c r="B5" s="146"/>
      <c r="C5" s="154"/>
      <c r="D5" s="54" t="s">
        <v>84</v>
      </c>
      <c r="E5" s="79"/>
      <c r="F5" s="155"/>
      <c r="G5" s="156"/>
      <c r="H5" s="156"/>
      <c r="I5" s="157">
        <v>6776</v>
      </c>
      <c r="J5" s="101"/>
      <c r="K5" s="158">
        <v>5311</v>
      </c>
      <c r="L5" s="158"/>
      <c r="M5" s="158"/>
      <c r="N5" s="159"/>
    </row>
    <row r="6" spans="1:14" ht="78" customHeight="1" thickBot="1">
      <c r="A6" s="160" t="s">
        <v>57</v>
      </c>
      <c r="B6" s="161" t="s">
        <v>42</v>
      </c>
      <c r="C6" s="162" t="s">
        <v>41</v>
      </c>
      <c r="D6" s="163" t="s">
        <v>47</v>
      </c>
      <c r="E6" s="164" t="s">
        <v>65</v>
      </c>
      <c r="F6" s="165">
        <v>108</v>
      </c>
      <c r="G6" s="166">
        <f>I6/752*100</f>
        <v>43.351063829787236</v>
      </c>
      <c r="H6" s="167">
        <f>I6-F6</f>
        <v>218</v>
      </c>
      <c r="I6" s="168">
        <v>326</v>
      </c>
      <c r="J6" s="169"/>
      <c r="K6" s="169">
        <v>182</v>
      </c>
      <c r="L6" s="169"/>
      <c r="M6" s="169"/>
      <c r="N6" s="170" t="s">
        <v>60</v>
      </c>
    </row>
    <row r="7" spans="1:14" ht="15" customHeight="1">
      <c r="A7" s="171">
        <v>3</v>
      </c>
      <c r="B7" s="172" t="s">
        <v>17</v>
      </c>
      <c r="C7" s="173" t="s">
        <v>46</v>
      </c>
      <c r="D7" s="62" t="s">
        <v>55</v>
      </c>
      <c r="E7" s="63">
        <v>7.52</v>
      </c>
      <c r="F7" s="103">
        <v>3</v>
      </c>
      <c r="G7" s="98">
        <f>I7/I9*100</f>
        <v>10.03798393790643</v>
      </c>
      <c r="H7" s="174">
        <f>G7-F7</f>
        <v>7.0379839379064304</v>
      </c>
      <c r="I7" s="141">
        <v>109566</v>
      </c>
      <c r="J7" s="175">
        <f>K8/K9*100</f>
        <v>11.505390120899575</v>
      </c>
      <c r="K7" s="176" t="s">
        <v>27</v>
      </c>
      <c r="L7" s="143"/>
      <c r="M7" s="143"/>
      <c r="N7" s="144" t="s">
        <v>60</v>
      </c>
    </row>
    <row r="8" spans="1:14" ht="85.5" customHeight="1">
      <c r="A8" s="177"/>
      <c r="B8" s="178"/>
      <c r="C8" s="179"/>
      <c r="D8" s="71"/>
      <c r="E8" s="72"/>
      <c r="F8" s="107"/>
      <c r="G8" s="108"/>
      <c r="H8" s="180"/>
      <c r="I8" s="151"/>
      <c r="J8" s="181"/>
      <c r="K8" s="182">
        <v>129310</v>
      </c>
      <c r="L8" s="183"/>
      <c r="M8" s="152"/>
      <c r="N8" s="153"/>
    </row>
    <row r="9" spans="1:14" ht="84" customHeight="1" thickBot="1">
      <c r="A9" s="184"/>
      <c r="B9" s="185"/>
      <c r="C9" s="186"/>
      <c r="D9" s="54" t="s">
        <v>62</v>
      </c>
      <c r="E9" s="79"/>
      <c r="F9" s="111"/>
      <c r="G9" s="101"/>
      <c r="H9" s="187"/>
      <c r="I9" s="188">
        <v>1091514</v>
      </c>
      <c r="J9" s="189"/>
      <c r="K9" s="190">
        <v>1123908</v>
      </c>
      <c r="L9" s="191"/>
      <c r="M9" s="158"/>
      <c r="N9" s="159"/>
    </row>
    <row r="10" spans="1:14" ht="115.5" customHeight="1" thickBot="1">
      <c r="A10" s="192">
        <v>4</v>
      </c>
      <c r="B10" s="193" t="s">
        <v>42</v>
      </c>
      <c r="C10" s="162" t="s">
        <v>43</v>
      </c>
      <c r="D10" s="163" t="s">
        <v>85</v>
      </c>
      <c r="E10" s="194">
        <v>84826</v>
      </c>
      <c r="F10" s="165">
        <v>33841</v>
      </c>
      <c r="G10" s="166">
        <f>I10/84826*100</f>
        <v>14.131280503619173</v>
      </c>
      <c r="H10" s="167">
        <f>I10-F10</f>
        <v>-21854</v>
      </c>
      <c r="I10" s="168">
        <v>11987</v>
      </c>
      <c r="J10" s="169"/>
      <c r="K10" s="169">
        <v>23886</v>
      </c>
      <c r="L10" s="169"/>
      <c r="M10" s="169"/>
      <c r="N10" s="170" t="s">
        <v>61</v>
      </c>
    </row>
  </sheetData>
  <mergeCells count="24">
    <mergeCell ref="J3:J5"/>
    <mergeCell ref="N3:N5"/>
    <mergeCell ref="D7:D8"/>
    <mergeCell ref="E7:E9"/>
    <mergeCell ref="I7:I8"/>
    <mergeCell ref="J7:J9"/>
    <mergeCell ref="N7:N9"/>
    <mergeCell ref="L8:L9"/>
    <mergeCell ref="F7:F9"/>
    <mergeCell ref="G7:G9"/>
    <mergeCell ref="H7:H9"/>
    <mergeCell ref="A7:A9"/>
    <mergeCell ref="B7:B9"/>
    <mergeCell ref="C7:C9"/>
    <mergeCell ref="A1:I1"/>
    <mergeCell ref="A3:A5"/>
    <mergeCell ref="B3:B5"/>
    <mergeCell ref="C3:C5"/>
    <mergeCell ref="D3:D4"/>
    <mergeCell ref="E3:E5"/>
    <mergeCell ref="F3:F5"/>
    <mergeCell ref="G3:G5"/>
    <mergeCell ref="H3:H5"/>
    <mergeCell ref="I3:I4"/>
  </mergeCells>
  <pageMargins left="0.70866141732283472" right="0.70866141732283472" top="0.74803149606299213" bottom="0.74803149606299213" header="0.31496062992125984" footer="0.31496062992125984"/>
  <pageSetup paperSize="9" scale="47" fitToHeight="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Минздрав 2026 я-июнь не выпол </vt:lpstr>
      <vt:lpstr>Минздрав 2026 я-июнь выпол</vt:lpstr>
      <vt:lpstr>Гепатит С МАЙ 2026г. (3)</vt:lpstr>
      <vt:lpstr>'Гепатит С МАЙ 2026г. (3)'!Область_печати</vt:lpstr>
      <vt:lpstr>'Минздрав 2026 я-июнь выпол'!Область_печати</vt:lpstr>
      <vt:lpstr>'Минздрав 2026 я-июнь не выпол 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2026-07-02T07:31:02Z</dcterms:modified>
</cp:coreProperties>
</file>